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28595111e59b94f/Desktop/"/>
    </mc:Choice>
  </mc:AlternateContent>
  <xr:revisionPtr revIDLastSave="5" documentId="8_{92B6979E-AD71-4DBB-AEC8-13163B0AF6AF}" xr6:coauthVersionLast="47" xr6:coauthVersionMax="47" xr10:uidLastSave="{C25EAE06-F830-4DA9-AC22-51BC6BFC2A6B}"/>
  <bookViews>
    <workbookView xWindow="29250" yWindow="615" windowWidth="25365" windowHeight="1447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H10" i="1"/>
  <c r="H8" i="1"/>
  <c r="H9" i="1" l="1"/>
  <c r="A31" i="1"/>
  <c r="A32" i="1"/>
  <c r="A27" i="1"/>
  <c r="A38" i="1"/>
  <c r="A39" i="1"/>
  <c r="A37" i="1"/>
  <c r="A11" i="1"/>
  <c r="A10" i="1"/>
  <c r="A9" i="1"/>
  <c r="A8" i="1"/>
  <c r="A7" i="1"/>
  <c r="H7" i="1"/>
  <c r="A14" i="1"/>
  <c r="H11" i="1" l="1"/>
  <c r="H14" i="1" s="1"/>
  <c r="H16" i="1" s="1"/>
  <c r="A33" i="1"/>
  <c r="A28" i="1"/>
  <c r="A16" i="1"/>
  <c r="J6" i="1" s="1"/>
  <c r="H27" i="1" l="1"/>
  <c r="H28" i="1" s="1"/>
  <c r="H32" i="1" s="1"/>
  <c r="H31" i="1"/>
  <c r="H33" i="1" l="1"/>
  <c r="H38" i="1" s="1"/>
  <c r="H37" i="1" l="1"/>
  <c r="H39" i="1"/>
</calcChain>
</file>

<file path=xl/sharedStrings.xml><?xml version="1.0" encoding="utf-8"?>
<sst xmlns="http://schemas.openxmlformats.org/spreadsheetml/2006/main" count="35" uniqueCount="30">
  <si>
    <t>Expenses</t>
  </si>
  <si>
    <t>Taxes</t>
  </si>
  <si>
    <t>Insurance</t>
  </si>
  <si>
    <t>Utilities</t>
  </si>
  <si>
    <t>Landscaping</t>
  </si>
  <si>
    <t>Snow Removal</t>
  </si>
  <si>
    <t>Repairs/Maintenance</t>
  </si>
  <si>
    <t>Managememnt Fees</t>
  </si>
  <si>
    <t>Professional Fees</t>
  </si>
  <si>
    <t>Total Expenses</t>
  </si>
  <si>
    <t>Net Operating Income</t>
  </si>
  <si>
    <t>Back of the Napkin Snapshot</t>
  </si>
  <si>
    <t>Size</t>
  </si>
  <si>
    <t>Annual Base Rent</t>
  </si>
  <si>
    <t>Tenant</t>
  </si>
  <si>
    <t>rent psf</t>
  </si>
  <si>
    <t>annual rent</t>
  </si>
  <si>
    <t>Deli</t>
  </si>
  <si>
    <t>Dry Cleaner</t>
  </si>
  <si>
    <t>Apartment</t>
  </si>
  <si>
    <t>monthly rent</t>
  </si>
  <si>
    <t>Reimbursements</t>
  </si>
  <si>
    <t>Gross Income</t>
  </si>
  <si>
    <t>Basic Rent</t>
  </si>
  <si>
    <t>Annual Gross Income</t>
  </si>
  <si>
    <t>Vacancy Factor</t>
  </si>
  <si>
    <t>NOI</t>
  </si>
  <si>
    <t>Value</t>
  </si>
  <si>
    <t>Cap Rate</t>
  </si>
  <si>
    <t>123 Main Street, Anytown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</si>
</sst>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8" formatCode="&quot;$&quot;#,##0.00"/>
    <numFmt numFmtId="170" formatCode="&quot;$&quot;#,##0"/>
  </numFmts>
  <fonts count="1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</font>
    <font>
      <i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u val="singleAccounting"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0" fontId="3" fillId="0" borderId="0" xfId="0" applyFont="1" applyAlignment="1">
      <alignment vertical="center"/>
    </xf>
    <xf numFmtId="164" fontId="0" fillId="0" borderId="0" xfId="1" applyNumberFormat="1" applyFont="1"/>
    <xf numFmtId="0" fontId="5" fillId="0" borderId="0" xfId="0" applyFont="1"/>
    <xf numFmtId="44" fontId="4" fillId="0" borderId="0" xfId="1" applyFont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70" fontId="0" fillId="0" borderId="0" xfId="0" applyNumberFormat="1"/>
    <xf numFmtId="0" fontId="0" fillId="0" borderId="2" xfId="0" applyBorder="1"/>
    <xf numFmtId="165" fontId="0" fillId="0" borderId="3" xfId="2" applyNumberFormat="1" applyFont="1" applyBorder="1"/>
    <xf numFmtId="168" fontId="0" fillId="0" borderId="3" xfId="0" applyNumberFormat="1" applyBorder="1"/>
    <xf numFmtId="170" fontId="0" fillId="0" borderId="3" xfId="0" applyNumberFormat="1" applyBorder="1"/>
    <xf numFmtId="0" fontId="5" fillId="0" borderId="4" xfId="0" applyFont="1" applyBorder="1"/>
    <xf numFmtId="0" fontId="1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2" xfId="0" applyBorder="1" applyAlignment="1"/>
    <xf numFmtId="0" fontId="0" fillId="0" borderId="6" xfId="0" applyBorder="1"/>
    <xf numFmtId="0" fontId="0" fillId="0" borderId="3" xfId="0" applyBorder="1" applyAlignment="1"/>
    <xf numFmtId="9" fontId="0" fillId="0" borderId="3" xfId="0" applyNumberFormat="1" applyBorder="1"/>
    <xf numFmtId="0" fontId="1" fillId="0" borderId="0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Fill="1" applyBorder="1"/>
    <xf numFmtId="0" fontId="0" fillId="0" borderId="4" xfId="0" applyBorder="1"/>
    <xf numFmtId="170" fontId="0" fillId="0" borderId="0" xfId="1" applyNumberFormat="1" applyFont="1"/>
    <xf numFmtId="170" fontId="0" fillId="0" borderId="1" xfId="0" applyNumberFormat="1" applyBorder="1"/>
    <xf numFmtId="170" fontId="0" fillId="0" borderId="0" xfId="1" applyNumberFormat="1" applyFont="1" applyBorder="1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Font="1" applyBorder="1" applyAlignment="1">
      <alignment horizontal="left" indent="1"/>
    </xf>
    <xf numFmtId="0" fontId="1" fillId="0" borderId="4" xfId="0" applyFont="1" applyBorder="1" applyAlignment="1">
      <alignment horizontal="left" indent="1"/>
    </xf>
    <xf numFmtId="0" fontId="9" fillId="0" borderId="7" xfId="0" applyFont="1" applyBorder="1"/>
    <xf numFmtId="0" fontId="9" fillId="0" borderId="7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left" indent="1"/>
    </xf>
    <xf numFmtId="0" fontId="8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left" vertical="center" indent="1"/>
    </xf>
    <xf numFmtId="170" fontId="0" fillId="0" borderId="9" xfId="0" applyNumberFormat="1" applyBorder="1" applyAlignment="1">
      <alignment horizontal="right" indent="1"/>
    </xf>
    <xf numFmtId="170" fontId="5" fillId="0" borderId="10" xfId="0" applyNumberFormat="1" applyFont="1" applyBorder="1" applyAlignment="1">
      <alignment horizontal="right" indent="1"/>
    </xf>
    <xf numFmtId="170" fontId="6" fillId="0" borderId="8" xfId="1" applyNumberFormat="1" applyFont="1" applyBorder="1" applyAlignment="1">
      <alignment horizontal="right" indent="1"/>
    </xf>
    <xf numFmtId="170" fontId="0" fillId="0" borderId="9" xfId="1" applyNumberFormat="1" applyFont="1" applyBorder="1" applyAlignment="1">
      <alignment horizontal="right" indent="1"/>
    </xf>
    <xf numFmtId="170" fontId="6" fillId="0" borderId="10" xfId="1" applyNumberFormat="1" applyFont="1" applyBorder="1" applyAlignment="1">
      <alignment horizontal="right" indent="1"/>
    </xf>
    <xf numFmtId="170" fontId="0" fillId="0" borderId="8" xfId="1" applyNumberFormat="1" applyFont="1" applyBorder="1" applyAlignment="1">
      <alignment horizontal="right" indent="1"/>
    </xf>
    <xf numFmtId="170" fontId="10" fillId="0" borderId="9" xfId="1" applyNumberFormat="1" applyFont="1" applyBorder="1" applyAlignment="1">
      <alignment horizontal="right" indent="1"/>
    </xf>
    <xf numFmtId="0" fontId="0" fillId="0" borderId="0" xfId="0" applyAlignment="1">
      <alignment horizontal="center" vertical="center"/>
    </xf>
    <xf numFmtId="0" fontId="11" fillId="0" borderId="2" xfId="0" applyFont="1" applyBorder="1" applyAlignment="1">
      <alignment horizontal="center" wrapText="1"/>
    </xf>
    <xf numFmtId="170" fontId="11" fillId="0" borderId="8" xfId="0" applyNumberFormat="1" applyFont="1" applyBorder="1" applyAlignment="1">
      <alignment horizontal="center" wrapText="1"/>
    </xf>
    <xf numFmtId="0" fontId="9" fillId="0" borderId="6" xfId="0" applyFont="1" applyFill="1" applyBorder="1"/>
    <xf numFmtId="170" fontId="0" fillId="0" borderId="11" xfId="1" applyNumberFormat="1" applyFont="1" applyBorder="1" applyAlignment="1">
      <alignment horizontal="right" indent="1"/>
    </xf>
    <xf numFmtId="0" fontId="11" fillId="0" borderId="2" xfId="0" applyFont="1" applyBorder="1" applyAlignment="1">
      <alignment horizontal="center"/>
    </xf>
    <xf numFmtId="170" fontId="11" fillId="0" borderId="8" xfId="1" applyNumberFormat="1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10" fontId="0" fillId="0" borderId="3" xfId="3" applyNumberFormat="1" applyFont="1" applyBorder="1" applyAlignment="1">
      <alignment horizontal="left" vertical="center" indent="1"/>
    </xf>
    <xf numFmtId="10" fontId="9" fillId="0" borderId="3" xfId="3" applyNumberFormat="1" applyFont="1" applyBorder="1" applyAlignment="1">
      <alignment horizontal="left" vertical="center" indent="1"/>
    </xf>
    <xf numFmtId="10" fontId="0" fillId="0" borderId="4" xfId="3" applyNumberFormat="1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2" fillId="0" borderId="3" xfId="2" applyNumberFormat="1" applyFont="1" applyBorder="1"/>
    <xf numFmtId="168" fontId="12" fillId="0" borderId="3" xfId="0" applyNumberFormat="1" applyFont="1" applyBorder="1"/>
    <xf numFmtId="170" fontId="12" fillId="0" borderId="3" xfId="0" applyNumberFormat="1" applyFont="1" applyBorder="1"/>
    <xf numFmtId="170" fontId="12" fillId="0" borderId="9" xfId="0" applyNumberFormat="1" applyFont="1" applyBorder="1" applyAlignment="1">
      <alignment horizontal="right" indent="1"/>
    </xf>
    <xf numFmtId="0" fontId="0" fillId="0" borderId="3" xfId="0" applyFont="1" applyBorder="1" applyAlignment="1">
      <alignment horizontal="left"/>
    </xf>
    <xf numFmtId="165" fontId="5" fillId="0" borderId="4" xfId="0" applyNumberFormat="1" applyFont="1" applyBorder="1"/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25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darkGray">
          <fgColor rgb="FFFFFFCC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  <fill>
        <patternFill patternType="mediumGray">
          <fgColor rgb="FFFFFFCC"/>
        </patternFill>
      </fill>
    </dxf>
    <dxf>
      <font>
        <color rgb="FFC00000"/>
      </font>
      <fill>
        <patternFill patternType="mediumGray">
          <f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  <fill>
        <patternFill patternType="darkGray">
          <fgColor rgb="FFFFFFCC"/>
        </patternFill>
      </fill>
    </dxf>
    <dxf>
      <font>
        <color rgb="FFC00000"/>
      </font>
      <fill>
        <patternFill patternType="darkGray">
          <fgColor rgb="FFFFFFCC"/>
        </patternFill>
      </fill>
    </dxf>
    <dxf>
      <fill>
        <patternFill>
          <bgColor rgb="FFFFFF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  <fill>
        <patternFill patternType="darkGray">
          <fgColor rgb="FFFFFFCC"/>
        </patternFill>
      </fill>
    </dxf>
    <dxf>
      <font>
        <color rgb="FFC00000"/>
      </font>
      <fill>
        <patternFill patternType="darkGray">
          <fgColor rgb="FFFFFFCC"/>
        </patternFill>
      </fill>
    </dxf>
    <dxf>
      <fill>
        <patternFill>
          <bgColor rgb="FFFFFF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darkGray">
          <fgColor rgb="FFFFFFCC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  <fill>
        <patternFill patternType="darkGray">
          <fgColor rgb="FFFFFFCC"/>
        </patternFill>
      </fill>
    </dxf>
    <dxf>
      <font>
        <color rgb="FFC00000"/>
      </font>
      <fill>
        <patternFill patternType="darkGray">
          <fgColor rgb="FFFFFFCC"/>
        </patternFill>
      </fill>
    </dxf>
  </dxfs>
  <tableStyles count="0" defaultTableStyle="TableStyleMedium9" defaultPivotStyle="PivotStyleLight16"/>
  <colors>
    <mruColors>
      <color rgb="FFFFFFCC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topLeftCell="B1" zoomScale="130" zoomScaleNormal="130" workbookViewId="0">
      <selection activeCell="J5" sqref="J5"/>
    </sheetView>
  </sheetViews>
  <sheetFormatPr defaultRowHeight="15" x14ac:dyDescent="0.25"/>
  <cols>
    <col min="1" max="1" width="4.85546875" style="6" hidden="1" customWidth="1"/>
    <col min="2" max="2" width="3.7109375" style="6" customWidth="1"/>
    <col min="3" max="3" width="5.28515625" customWidth="1"/>
    <col min="4" max="4" width="19.140625" customWidth="1"/>
    <col min="5" max="5" width="10" customWidth="1"/>
    <col min="7" max="7" width="9.42578125" customWidth="1"/>
    <col min="8" max="8" width="12.7109375" customWidth="1"/>
    <col min="9" max="9" width="5" customWidth="1"/>
    <col min="10" max="10" width="15.140625" customWidth="1"/>
    <col min="11" max="11" width="18.5703125" customWidth="1"/>
    <col min="12" max="12" width="17.28515625" customWidth="1"/>
  </cols>
  <sheetData>
    <row r="2" spans="1:12" ht="18.75" x14ac:dyDescent="0.3">
      <c r="C2" s="31" t="s">
        <v>11</v>
      </c>
      <c r="D2" s="31"/>
      <c r="E2" s="31"/>
      <c r="F2" s="31"/>
      <c r="G2" s="31"/>
      <c r="H2" s="31"/>
      <c r="I2" s="58"/>
      <c r="J2" s="58"/>
      <c r="K2" s="58"/>
      <c r="L2" s="30"/>
    </row>
    <row r="3" spans="1:12" x14ac:dyDescent="0.25">
      <c r="C3" s="47" t="s">
        <v>29</v>
      </c>
      <c r="D3" s="47"/>
      <c r="E3" s="47"/>
      <c r="F3" s="47"/>
      <c r="G3" s="47"/>
      <c r="H3" s="47"/>
      <c r="I3" s="59"/>
      <c r="J3" s="59"/>
      <c r="K3" s="59"/>
    </row>
    <row r="4" spans="1:12" ht="12" customHeight="1" x14ac:dyDescent="0.25">
      <c r="E4" s="4"/>
      <c r="I4" s="5"/>
    </row>
    <row r="5" spans="1:12" x14ac:dyDescent="0.25">
      <c r="C5" s="4" t="s">
        <v>23</v>
      </c>
      <c r="D5" s="4"/>
      <c r="E5" s="4"/>
      <c r="I5" s="5"/>
    </row>
    <row r="6" spans="1:12" ht="26.25" x14ac:dyDescent="0.25">
      <c r="C6" s="38"/>
      <c r="D6" s="48" t="s">
        <v>14</v>
      </c>
      <c r="E6" s="48" t="s">
        <v>12</v>
      </c>
      <c r="F6" s="48" t="s">
        <v>15</v>
      </c>
      <c r="G6" s="48" t="s">
        <v>20</v>
      </c>
      <c r="H6" s="49" t="s">
        <v>16</v>
      </c>
      <c r="I6" s="5"/>
      <c r="J6" s="7" t="str">
        <f>IF(SUM(A7:A39)=1,"Warning: " &amp; SUM(A7:A39) &amp; " calculated cell has been overwritten. Clicking undo may help.", IF(SUM(A7:A39)&gt;1, "Warning: " &amp; SUM(A7:A39) &amp; " calculated cells have been overwritten. Clicking undo may help.",""))</f>
        <v/>
      </c>
      <c r="K6" s="7"/>
    </row>
    <row r="7" spans="1:12" x14ac:dyDescent="0.25">
      <c r="A7" s="6">
        <f>(_xlfn.ISFORMULA(H7)=FALSE)*1</f>
        <v>0</v>
      </c>
      <c r="C7" s="19"/>
      <c r="D7" s="32" t="s">
        <v>17</v>
      </c>
      <c r="E7" s="10">
        <v>2000</v>
      </c>
      <c r="F7" s="11">
        <v>25</v>
      </c>
      <c r="G7" s="12"/>
      <c r="H7" s="40">
        <f>IF(F7&gt;0,F7*E7,G7*12)</f>
        <v>50000</v>
      </c>
      <c r="I7" s="5"/>
      <c r="J7" s="7"/>
      <c r="K7" s="7"/>
    </row>
    <row r="8" spans="1:12" x14ac:dyDescent="0.25">
      <c r="A8" s="6">
        <f>(_xlfn.ISFORMULA(H8)=FALSE)*1</f>
        <v>0</v>
      </c>
      <c r="C8" s="19"/>
      <c r="D8" s="32" t="s">
        <v>18</v>
      </c>
      <c r="E8" s="10">
        <v>2000</v>
      </c>
      <c r="F8" s="11">
        <v>26</v>
      </c>
      <c r="G8" s="12"/>
      <c r="H8" s="40">
        <f t="shared" ref="H8:H10" si="0">IF(F8&gt;0,F8*E8,G8*12)</f>
        <v>52000</v>
      </c>
      <c r="I8" s="5"/>
    </row>
    <row r="9" spans="1:12" x14ac:dyDescent="0.25">
      <c r="A9" s="6">
        <f>(_xlfn.ISFORMULA(H9)=FALSE)*1</f>
        <v>0</v>
      </c>
      <c r="C9" s="19"/>
      <c r="D9" s="32" t="s">
        <v>19</v>
      </c>
      <c r="E9" s="10">
        <v>1000</v>
      </c>
      <c r="F9" s="11"/>
      <c r="G9" s="12">
        <v>1000</v>
      </c>
      <c r="H9" s="40">
        <f t="shared" si="0"/>
        <v>12000</v>
      </c>
      <c r="I9" s="5"/>
    </row>
    <row r="10" spans="1:12" x14ac:dyDescent="0.25">
      <c r="A10" s="6">
        <f>(_xlfn.ISFORMULA(H10)=FALSE)*1</f>
        <v>0</v>
      </c>
      <c r="C10" s="19"/>
      <c r="D10" s="64" t="s">
        <v>19</v>
      </c>
      <c r="E10" s="60">
        <v>1000</v>
      </c>
      <c r="F10" s="61"/>
      <c r="G10" s="62">
        <v>1000</v>
      </c>
      <c r="H10" s="63">
        <f t="shared" si="0"/>
        <v>12000</v>
      </c>
      <c r="I10" s="5"/>
    </row>
    <row r="11" spans="1:12" x14ac:dyDescent="0.25">
      <c r="A11" s="6">
        <f>(_xlfn.ISFORMULA(H11)=FALSE)*1</f>
        <v>0</v>
      </c>
      <c r="C11" s="39"/>
      <c r="D11" s="33" t="s">
        <v>13</v>
      </c>
      <c r="E11" s="65">
        <f>SUM(E7:E10)</f>
        <v>6000</v>
      </c>
      <c r="F11" s="13"/>
      <c r="G11" s="13"/>
      <c r="H11" s="41">
        <f>SUM(H7:H10)</f>
        <v>126000</v>
      </c>
      <c r="I11" s="5"/>
    </row>
    <row r="12" spans="1:12" ht="10.5" customHeight="1" x14ac:dyDescent="0.25">
      <c r="E12" s="4"/>
      <c r="H12" s="8"/>
      <c r="I12" s="5"/>
    </row>
    <row r="13" spans="1:12" x14ac:dyDescent="0.25">
      <c r="C13" s="4" t="s">
        <v>22</v>
      </c>
      <c r="D13" s="4"/>
      <c r="E13" s="4"/>
      <c r="H13" s="8"/>
      <c r="I13" s="5"/>
    </row>
    <row r="14" spans="1:12" x14ac:dyDescent="0.25">
      <c r="A14" s="6">
        <f>(_xlfn.ISFORMULA(H14)=FALSE)*1</f>
        <v>0</v>
      </c>
      <c r="C14" s="17"/>
      <c r="D14" s="18" t="s">
        <v>13</v>
      </c>
      <c r="E14" s="9"/>
      <c r="F14" s="18"/>
      <c r="G14" s="18"/>
      <c r="H14" s="42">
        <f>H11</f>
        <v>126000</v>
      </c>
    </row>
    <row r="15" spans="1:12" x14ac:dyDescent="0.25">
      <c r="C15" s="19"/>
      <c r="D15" s="20" t="s">
        <v>21</v>
      </c>
      <c r="E15" s="15"/>
      <c r="F15" s="20"/>
      <c r="G15" s="20"/>
      <c r="H15" s="43"/>
    </row>
    <row r="16" spans="1:12" x14ac:dyDescent="0.25">
      <c r="A16" s="6">
        <f>(_xlfn.ISFORMULA(H16)=FALSE)*1</f>
        <v>0</v>
      </c>
      <c r="C16" s="35"/>
      <c r="D16" s="37" t="s">
        <v>24</v>
      </c>
      <c r="E16" s="26"/>
      <c r="F16" s="26"/>
      <c r="G16" s="26"/>
      <c r="H16" s="44">
        <f>SUM(H14:H15)</f>
        <v>126000</v>
      </c>
    </row>
    <row r="17" spans="1:11" ht="10.5" customHeight="1" x14ac:dyDescent="0.25">
      <c r="H17" s="27"/>
    </row>
    <row r="18" spans="1:11" x14ac:dyDescent="0.25">
      <c r="C18" s="14" t="s">
        <v>0</v>
      </c>
      <c r="D18" s="14"/>
      <c r="E18" s="1"/>
      <c r="F18" s="1"/>
      <c r="G18" s="1"/>
      <c r="H18" s="28"/>
    </row>
    <row r="19" spans="1:11" x14ac:dyDescent="0.25">
      <c r="C19" s="17"/>
      <c r="D19" s="18" t="s">
        <v>1</v>
      </c>
      <c r="E19" s="18"/>
      <c r="F19" s="18"/>
      <c r="G19" s="18"/>
      <c r="H19" s="45">
        <v>45000</v>
      </c>
      <c r="I19" s="3"/>
    </row>
    <row r="20" spans="1:11" x14ac:dyDescent="0.25">
      <c r="C20" s="19"/>
      <c r="D20" s="20" t="s">
        <v>2</v>
      </c>
      <c r="E20" s="20"/>
      <c r="F20" s="20"/>
      <c r="G20" s="20"/>
      <c r="H20" s="43">
        <v>8000</v>
      </c>
      <c r="I20" s="3"/>
    </row>
    <row r="21" spans="1:11" x14ac:dyDescent="0.25">
      <c r="C21" s="19"/>
      <c r="D21" s="20" t="s">
        <v>3</v>
      </c>
      <c r="E21" s="20"/>
      <c r="F21" s="20"/>
      <c r="G21" s="20"/>
      <c r="H21" s="43">
        <v>3000</v>
      </c>
      <c r="I21" s="3"/>
    </row>
    <row r="22" spans="1:11" x14ac:dyDescent="0.25">
      <c r="C22" s="19"/>
      <c r="D22" s="20" t="s">
        <v>4</v>
      </c>
      <c r="E22" s="20"/>
      <c r="F22" s="20"/>
      <c r="G22" s="20"/>
      <c r="H22" s="43">
        <v>2500</v>
      </c>
      <c r="I22" s="3"/>
    </row>
    <row r="23" spans="1:11" x14ac:dyDescent="0.25">
      <c r="C23" s="19"/>
      <c r="D23" s="20" t="s">
        <v>5</v>
      </c>
      <c r="E23" s="20"/>
      <c r="F23" s="20"/>
      <c r="G23" s="20"/>
      <c r="H23" s="43">
        <v>2000</v>
      </c>
      <c r="I23" s="3"/>
    </row>
    <row r="24" spans="1:11" x14ac:dyDescent="0.25">
      <c r="C24" s="19"/>
      <c r="D24" s="20" t="s">
        <v>6</v>
      </c>
      <c r="E24" s="20"/>
      <c r="F24" s="20"/>
      <c r="G24" s="20"/>
      <c r="H24" s="43">
        <v>4000</v>
      </c>
      <c r="I24" s="3"/>
    </row>
    <row r="25" spans="1:11" x14ac:dyDescent="0.25">
      <c r="C25" s="19"/>
      <c r="D25" s="20" t="s">
        <v>7</v>
      </c>
      <c r="E25" s="20"/>
      <c r="F25" s="20"/>
      <c r="G25" s="20"/>
      <c r="H25" s="43">
        <v>8000</v>
      </c>
      <c r="I25" s="3"/>
      <c r="K25" s="3"/>
    </row>
    <row r="26" spans="1:11" x14ac:dyDescent="0.25">
      <c r="C26" s="19"/>
      <c r="D26" s="20" t="s">
        <v>8</v>
      </c>
      <c r="E26" s="20"/>
      <c r="F26" s="20"/>
      <c r="G26" s="20"/>
      <c r="H26" s="43">
        <v>2000</v>
      </c>
      <c r="I26" s="3"/>
    </row>
    <row r="27" spans="1:11" ht="17.25" x14ac:dyDescent="0.4">
      <c r="A27" s="6">
        <f>(_xlfn.ISFORMULA(H27)=FALSE)*1</f>
        <v>0</v>
      </c>
      <c r="C27" s="19"/>
      <c r="D27" s="15" t="s">
        <v>25</v>
      </c>
      <c r="E27" s="15"/>
      <c r="F27" s="15"/>
      <c r="G27" s="21">
        <v>0.05</v>
      </c>
      <c r="H27" s="46">
        <f>H16*G27</f>
        <v>6300</v>
      </c>
      <c r="I27" s="3"/>
    </row>
    <row r="28" spans="1:11" x14ac:dyDescent="0.25">
      <c r="A28" s="6">
        <f>(_xlfn.ISFORMULA(H28)=FALSE)*1</f>
        <v>0</v>
      </c>
      <c r="C28" s="36"/>
      <c r="D28" s="37" t="s">
        <v>9</v>
      </c>
      <c r="E28" s="26"/>
      <c r="F28" s="26"/>
      <c r="G28" s="26"/>
      <c r="H28" s="44">
        <f>SUM(H19:H27)</f>
        <v>80800</v>
      </c>
      <c r="I28" s="3"/>
    </row>
    <row r="29" spans="1:11" ht="10.5" customHeight="1" x14ac:dyDescent="0.25">
      <c r="H29" s="27"/>
      <c r="I29" s="3"/>
    </row>
    <row r="30" spans="1:11" x14ac:dyDescent="0.25">
      <c r="C30" s="22" t="s">
        <v>10</v>
      </c>
      <c r="D30" s="16"/>
      <c r="E30" s="16"/>
      <c r="F30" s="16"/>
      <c r="G30" s="16"/>
      <c r="H30" s="29"/>
      <c r="I30" s="3"/>
    </row>
    <row r="31" spans="1:11" x14ac:dyDescent="0.25">
      <c r="A31" s="6">
        <f t="shared" ref="A31:A32" si="1">(_xlfn.ISFORMULA(H31)=FALSE)*1</f>
        <v>0</v>
      </c>
      <c r="C31" s="23"/>
      <c r="D31" s="9" t="s">
        <v>22</v>
      </c>
      <c r="E31" s="9"/>
      <c r="F31" s="9"/>
      <c r="G31" s="9"/>
      <c r="H31" s="45">
        <f>+H16</f>
        <v>126000</v>
      </c>
      <c r="I31" s="3"/>
    </row>
    <row r="32" spans="1:11" x14ac:dyDescent="0.25">
      <c r="A32" s="6">
        <f t="shared" si="1"/>
        <v>0</v>
      </c>
      <c r="C32" s="24"/>
      <c r="D32" s="15" t="s">
        <v>0</v>
      </c>
      <c r="E32" s="15"/>
      <c r="F32" s="15"/>
      <c r="G32" s="15"/>
      <c r="H32" s="43">
        <f>-H28</f>
        <v>-80800</v>
      </c>
      <c r="I32" s="3"/>
    </row>
    <row r="33" spans="1:15" x14ac:dyDescent="0.25">
      <c r="A33" s="6">
        <f>(_xlfn.ISFORMULA(H33)=FALSE)*1</f>
        <v>0</v>
      </c>
      <c r="C33" s="25"/>
      <c r="D33" s="34" t="s">
        <v>26</v>
      </c>
      <c r="E33" s="26"/>
      <c r="F33" s="26"/>
      <c r="G33" s="26"/>
      <c r="H33" s="44">
        <f>+H31+H32</f>
        <v>45200</v>
      </c>
      <c r="I33" s="3"/>
    </row>
    <row r="34" spans="1:15" ht="10.5" customHeight="1" x14ac:dyDescent="0.25">
      <c r="C34" s="16"/>
      <c r="D34" s="16"/>
      <c r="E34" s="16"/>
      <c r="F34" s="16"/>
      <c r="G34" s="16"/>
      <c r="H34" s="16"/>
    </row>
    <row r="35" spans="1:15" x14ac:dyDescent="0.25">
      <c r="C35" s="4" t="s">
        <v>27</v>
      </c>
    </row>
    <row r="36" spans="1:15" x14ac:dyDescent="0.25">
      <c r="C36" s="23"/>
      <c r="D36" s="54" t="s">
        <v>28</v>
      </c>
      <c r="E36" s="52"/>
      <c r="F36" s="52"/>
      <c r="G36" s="52"/>
      <c r="H36" s="53" t="s">
        <v>27</v>
      </c>
    </row>
    <row r="37" spans="1:15" x14ac:dyDescent="0.25">
      <c r="A37" s="6">
        <f>(_xlfn.ISFORMULA(H37)=FALSE)*1</f>
        <v>0</v>
      </c>
      <c r="C37" s="24"/>
      <c r="D37" s="55">
        <v>5.5E-2</v>
      </c>
      <c r="E37" s="15"/>
      <c r="F37" s="15"/>
      <c r="G37" s="15"/>
      <c r="H37" s="43">
        <f>$H$33/D37</f>
        <v>821818.18181818177</v>
      </c>
    </row>
    <row r="38" spans="1:15" x14ac:dyDescent="0.25">
      <c r="A38" s="6">
        <f>(_xlfn.ISFORMULA(H38)=FALSE)*1</f>
        <v>0</v>
      </c>
      <c r="C38" s="50"/>
      <c r="D38" s="56">
        <v>6.5000000000000002E-2</v>
      </c>
      <c r="E38" s="15"/>
      <c r="F38" s="15"/>
      <c r="G38" s="15"/>
      <c r="H38" s="43">
        <f>$H$33/D38</f>
        <v>695384.61538461538</v>
      </c>
    </row>
    <row r="39" spans="1:15" x14ac:dyDescent="0.25">
      <c r="A39" s="6">
        <f>(_xlfn.ISFORMULA(H39)=FALSE)*1</f>
        <v>0</v>
      </c>
      <c r="C39" s="35"/>
      <c r="D39" s="57">
        <v>7.4999999999999997E-2</v>
      </c>
      <c r="E39" s="26"/>
      <c r="F39" s="26"/>
      <c r="G39" s="26"/>
      <c r="H39" s="51">
        <f>$H$33/D39</f>
        <v>602666.66666666674</v>
      </c>
    </row>
    <row r="40" spans="1:15" ht="15.75" x14ac:dyDescent="0.25">
      <c r="O40" s="2"/>
    </row>
  </sheetData>
  <mergeCells count="3">
    <mergeCell ref="J6:K7"/>
    <mergeCell ref="C2:H2"/>
    <mergeCell ref="C3:H3"/>
  </mergeCells>
  <phoneticPr fontId="0" type="noConversion"/>
  <conditionalFormatting sqref="C6:I6">
    <cfRule type="expression" dxfId="4" priority="6">
      <formula>_xlfn.ISFORMULA(C6:K100)=TRUE</formula>
    </cfRule>
  </conditionalFormatting>
  <conditionalFormatting sqref="H36:H39 H7:H33">
    <cfRule type="expression" dxfId="3" priority="4">
      <formula>$A7=1</formula>
    </cfRule>
  </conditionalFormatting>
  <conditionalFormatting sqref="J6:K7">
    <cfRule type="expression" dxfId="1" priority="1">
      <formula>SUM($A$13:$A$38)&gt;0</formula>
    </cfRule>
    <cfRule type="notContainsBlanks" dxfId="0" priority="2">
      <formula>LEN(TRIM(J6))&gt;0</formula>
    </cfRule>
  </conditionalFormatting>
  <pageMargins left="0.7" right="0.7" top="0.75" bottom="0.75" header="0.3" footer="0.3"/>
  <pageSetup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ron epstein</cp:lastModifiedBy>
  <cp:lastPrinted>2024-01-07T15:46:12Z</cp:lastPrinted>
  <dcterms:created xsi:type="dcterms:W3CDTF">2009-02-17T14:17:49Z</dcterms:created>
  <dcterms:modified xsi:type="dcterms:W3CDTF">2024-05-10T14:09:12Z</dcterms:modified>
</cp:coreProperties>
</file>